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4"/>
  <workbookPr/>
  <mc:AlternateContent xmlns:mc="http://schemas.openxmlformats.org/markup-compatibility/2006">
    <mc:Choice Requires="x15">
      <x15ac:absPath xmlns:x15ac="http://schemas.microsoft.com/office/spreadsheetml/2010/11/ac" url="/Users/vyapar/Downloads/"/>
    </mc:Choice>
  </mc:AlternateContent>
  <xr:revisionPtr revIDLastSave="0" documentId="13_ncr:1_{4D551505-63C0-224D-AACB-D4D3F56DA19D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Inventory Master" sheetId="1" r:id="rId1"/>
    <sheet name="Purchase Entry" sheetId="2" r:id="rId2"/>
    <sheet name="Sales Entry" sheetId="3" r:id="rId3"/>
    <sheet name="Stock Update" sheetId="4" r:id="rId4"/>
    <sheet name="Dashboard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1" l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B4" i="5"/>
  <c r="B2" i="5"/>
  <c r="E4" i="4"/>
  <c r="D4" i="4"/>
  <c r="C4" i="4"/>
  <c r="F4" i="4" s="1"/>
  <c r="E3" i="4"/>
  <c r="D3" i="4"/>
  <c r="C3" i="4"/>
  <c r="F3" i="4" s="1"/>
  <c r="E2" i="4"/>
  <c r="B6" i="5" s="1"/>
  <c r="D2" i="4"/>
  <c r="C2" i="4"/>
  <c r="F2" i="4" s="1"/>
  <c r="H4" i="3"/>
  <c r="H3" i="3"/>
  <c r="H2" i="3"/>
  <c r="H3" i="2"/>
  <c r="H2" i="2"/>
  <c r="J4" i="1"/>
  <c r="J3" i="1"/>
  <c r="J2" i="1"/>
  <c r="B3" i="5" l="1"/>
  <c r="B5" i="5"/>
</calcChain>
</file>

<file path=xl/sharedStrings.xml><?xml version="1.0" encoding="utf-8"?>
<sst xmlns="http://schemas.openxmlformats.org/spreadsheetml/2006/main" count="190" uniqueCount="57">
  <si>
    <t>Item Code</t>
  </si>
  <si>
    <t>Item Name</t>
  </si>
  <si>
    <t>Category</t>
  </si>
  <si>
    <t>Supplier</t>
  </si>
  <si>
    <t>Purchase Date</t>
  </si>
  <si>
    <t>Purchase Price</t>
  </si>
  <si>
    <t>Selling Price</t>
  </si>
  <si>
    <t>Quantity In Stock</t>
  </si>
  <si>
    <t>Reorder Level</t>
  </si>
  <si>
    <t>Total Value</t>
  </si>
  <si>
    <t>TYR001</t>
  </si>
  <si>
    <t>Car Tyre 185/65 R15</t>
  </si>
  <si>
    <t>Tyres</t>
  </si>
  <si>
    <t>SpeedRims Co.</t>
  </si>
  <si>
    <t>2025-08-01</t>
  </si>
  <si>
    <t>OIL001</t>
  </si>
  <si>
    <t>Engine Oil 5W-30 (1L)</t>
  </si>
  <si>
    <t>Lubricants</t>
  </si>
  <si>
    <t>LubeMax Pvt Ltd</t>
  </si>
  <si>
    <t>2025-08-05</t>
  </si>
  <si>
    <t>BAT001</t>
  </si>
  <si>
    <t>Car Battery 60Ah</t>
  </si>
  <si>
    <t>Batteries</t>
  </si>
  <si>
    <t>PowerCell Corp</t>
  </si>
  <si>
    <t>2025-07-28</t>
  </si>
  <si>
    <t>Date</t>
  </si>
  <si>
    <t>Invoice No</t>
  </si>
  <si>
    <t>Purchase Quantity</t>
  </si>
  <si>
    <t>Total</t>
  </si>
  <si>
    <t>2025-08-10</t>
  </si>
  <si>
    <t>PI-1001</t>
  </si>
  <si>
    <t>2025-08-12</t>
  </si>
  <si>
    <t>PI-1002</t>
  </si>
  <si>
    <t>Customer</t>
  </si>
  <si>
    <t>Sale Quantity</t>
  </si>
  <si>
    <t>2025-08-15</t>
  </si>
  <si>
    <t>SI-5001</t>
  </si>
  <si>
    <t>AutoCare Garage</t>
  </si>
  <si>
    <t>2025-08-16</t>
  </si>
  <si>
    <t>SI-5002</t>
  </si>
  <si>
    <t>City Motors</t>
  </si>
  <si>
    <t>2025-08-18</t>
  </si>
  <si>
    <t>SI-5003</t>
  </si>
  <si>
    <t>Highway Auto</t>
  </si>
  <si>
    <t>Opening Stock</t>
  </si>
  <si>
    <t>Purchased</t>
  </si>
  <si>
    <t>Sold</t>
  </si>
  <si>
    <t>Closing Stock</t>
  </si>
  <si>
    <t>KPI</t>
  </si>
  <si>
    <t>Value</t>
  </si>
  <si>
    <t>Total Items (SKUs)</t>
  </si>
  <si>
    <t>Total Inventory Value</t>
  </si>
  <si>
    <t>Low Stock Count</t>
  </si>
  <si>
    <t>Best-Selling Item Name</t>
  </si>
  <si>
    <t>Best-Selling Qty (Units)</t>
  </si>
  <si>
    <t>Bike Tyre 185/66 R15</t>
  </si>
  <si>
    <t>Bike Battery 60Ah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</si>
</sst>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InventoryMasterTable" displayName="InventoryMasterTable" ref="A1:J25">
  <autoFilter ref="A1:J25" xr:uid="{00000000-0009-0000-0100-000001000000}"/>
  <tableColumns count="10">
    <tableColumn id="1" xr3:uid="{00000000-0010-0000-0000-000001000000}" name="Item Code"/>
    <tableColumn id="2" xr3:uid="{00000000-0010-0000-0000-000002000000}" name="Item Name"/>
    <tableColumn id="3" xr3:uid="{00000000-0010-0000-0000-000003000000}" name="Category"/>
    <tableColumn id="4" xr3:uid="{00000000-0010-0000-0000-000004000000}" name="Supplier"/>
    <tableColumn id="5" xr3:uid="{00000000-0010-0000-0000-000005000000}" name="Purchase Date"/>
    <tableColumn id="6" xr3:uid="{00000000-0010-0000-0000-000006000000}" name="Purchase Price"/>
    <tableColumn id="7" xr3:uid="{00000000-0010-0000-0000-000007000000}" name="Selling Price"/>
    <tableColumn id="8" xr3:uid="{00000000-0010-0000-0000-000008000000}" name="Quantity In Stock"/>
    <tableColumn id="9" xr3:uid="{00000000-0010-0000-0000-000009000000}" name="Reorder Level"/>
    <tableColumn id="10" xr3:uid="{00000000-0010-0000-0000-00000A000000}" name="Total Value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PurchaseEntryTable" displayName="PurchaseEntryTable" ref="A1:H3">
  <autoFilter ref="A1:H3" xr:uid="{00000000-0009-0000-0100-000002000000}"/>
  <tableColumns count="8">
    <tableColumn id="1" xr3:uid="{00000000-0010-0000-0100-000001000000}" name="Date"/>
    <tableColumn id="2" xr3:uid="{00000000-0010-0000-0100-000002000000}" name="Invoice No"/>
    <tableColumn id="3" xr3:uid="{00000000-0010-0000-0100-000003000000}" name="Supplier"/>
    <tableColumn id="4" xr3:uid="{00000000-0010-0000-0100-000004000000}" name="Item Code"/>
    <tableColumn id="5" xr3:uid="{00000000-0010-0000-0100-000005000000}" name="Item Name"/>
    <tableColumn id="6" xr3:uid="{00000000-0010-0000-0100-000006000000}" name="Purchase Quantity"/>
    <tableColumn id="7" xr3:uid="{00000000-0010-0000-0100-000007000000}" name="Purchase Price"/>
    <tableColumn id="8" xr3:uid="{00000000-0010-0000-0100-000008000000}" name="Total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SalesEntryTable" displayName="SalesEntryTable" ref="A1:H4">
  <autoFilter ref="A1:H4" xr:uid="{00000000-0009-0000-0100-000003000000}"/>
  <tableColumns count="8">
    <tableColumn id="1" xr3:uid="{00000000-0010-0000-0200-000001000000}" name="Date"/>
    <tableColumn id="2" xr3:uid="{00000000-0010-0000-0200-000002000000}" name="Invoice No"/>
    <tableColumn id="3" xr3:uid="{00000000-0010-0000-0200-000003000000}" name="Customer"/>
    <tableColumn id="4" xr3:uid="{00000000-0010-0000-0200-000004000000}" name="Item Code"/>
    <tableColumn id="5" xr3:uid="{00000000-0010-0000-0200-000005000000}" name="Item Name"/>
    <tableColumn id="6" xr3:uid="{00000000-0010-0000-0200-000006000000}" name="Sale Quantity"/>
    <tableColumn id="7" xr3:uid="{00000000-0010-0000-0200-000007000000}" name="Selling Price"/>
    <tableColumn id="8" xr3:uid="{00000000-0010-0000-0200-000008000000}" name="Total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StockUpdateTable" displayName="StockUpdateTable" ref="A1:F4">
  <autoFilter ref="A1:F4" xr:uid="{00000000-0009-0000-0100-000004000000}"/>
  <tableColumns count="6">
    <tableColumn id="1" xr3:uid="{00000000-0010-0000-0300-000001000000}" name="Item Code"/>
    <tableColumn id="2" xr3:uid="{00000000-0010-0000-0300-000002000000}" name="Item Name"/>
    <tableColumn id="3" xr3:uid="{00000000-0010-0000-0300-000003000000}" name="Opening Stock"/>
    <tableColumn id="4" xr3:uid="{00000000-0010-0000-0300-000004000000}" name="Purchased"/>
    <tableColumn id="5" xr3:uid="{00000000-0010-0000-0300-000005000000}" name="Sold"/>
    <tableColumn id="6" xr3:uid="{00000000-0010-0000-0300-000006000000}" name="Closing Stock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zoomScale="115" workbookViewId="0">
      <pane ySplit="1" topLeftCell="A2" activePane="bottomLeft" state="frozen"/>
      <selection pane="bottomLeft" activeCell="N23" sqref="N23"/>
    </sheetView>
  </sheetViews>
  <sheetFormatPr baseColWidth="10" defaultColWidth="8.83203125" defaultRowHeight="15" x14ac:dyDescent="0.2"/>
  <cols>
    <col min="1" max="1" width="13" bestFit="1" customWidth="1"/>
    <col min="2" max="2" width="18" bestFit="1" customWidth="1"/>
    <col min="3" max="3" width="13" bestFit="1" customWidth="1"/>
    <col min="4" max="4" width="13.6640625" bestFit="1" customWidth="1"/>
    <col min="5" max="5" width="17.1640625" bestFit="1" customWidth="1"/>
    <col min="6" max="6" width="17.5" bestFit="1" customWidth="1"/>
    <col min="7" max="7" width="15.6640625" bestFit="1" customWidth="1"/>
    <col min="8" max="8" width="19.33203125" bestFit="1" customWidth="1"/>
    <col min="9" max="9" width="17" bestFit="1" customWidth="1"/>
    <col min="10" max="10" width="14.83203125" bestFit="1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">
      <c r="A2" t="s">
        <v>10</v>
      </c>
      <c r="B2" t="s">
        <v>11</v>
      </c>
      <c r="C2" t="s">
        <v>12</v>
      </c>
      <c r="D2" t="s">
        <v>13</v>
      </c>
      <c r="E2" t="s">
        <v>14</v>
      </c>
      <c r="F2">
        <v>2500</v>
      </c>
      <c r="G2">
        <v>3200</v>
      </c>
      <c r="H2">
        <v>40</v>
      </c>
      <c r="I2">
        <v>15</v>
      </c>
      <c r="J2">
        <f>H2*G2</f>
        <v>128000</v>
      </c>
    </row>
    <row r="3" spans="1:10" x14ac:dyDescent="0.2">
      <c r="A3" t="s">
        <v>15</v>
      </c>
      <c r="B3" t="s">
        <v>16</v>
      </c>
      <c r="C3" t="s">
        <v>17</v>
      </c>
      <c r="D3" t="s">
        <v>18</v>
      </c>
      <c r="E3" t="s">
        <v>19</v>
      </c>
      <c r="F3">
        <v>300</v>
      </c>
      <c r="G3">
        <v>450</v>
      </c>
      <c r="H3">
        <v>120</v>
      </c>
      <c r="I3">
        <v>40</v>
      </c>
      <c r="J3">
        <f>H3*G3</f>
        <v>54000</v>
      </c>
    </row>
    <row r="4" spans="1:10" x14ac:dyDescent="0.2">
      <c r="A4" t="s">
        <v>20</v>
      </c>
      <c r="B4" t="s">
        <v>21</v>
      </c>
      <c r="C4" t="s">
        <v>22</v>
      </c>
      <c r="D4" t="s">
        <v>23</v>
      </c>
      <c r="E4" t="s">
        <v>24</v>
      </c>
      <c r="F4">
        <v>3800</v>
      </c>
      <c r="G4">
        <v>4800</v>
      </c>
      <c r="H4">
        <v>12</v>
      </c>
      <c r="I4">
        <v>10</v>
      </c>
      <c r="J4">
        <f>H4*G4</f>
        <v>57600</v>
      </c>
    </row>
    <row r="5" spans="1:10" x14ac:dyDescent="0.2">
      <c r="A5" t="s">
        <v>10</v>
      </c>
      <c r="B5" t="s">
        <v>55</v>
      </c>
      <c r="C5" t="s">
        <v>12</v>
      </c>
      <c r="D5" t="s">
        <v>13</v>
      </c>
      <c r="E5" t="s">
        <v>14</v>
      </c>
      <c r="F5">
        <v>2500</v>
      </c>
      <c r="G5">
        <v>3200</v>
      </c>
      <c r="H5">
        <v>40</v>
      </c>
      <c r="I5">
        <v>15</v>
      </c>
      <c r="J5">
        <f>H5*G5</f>
        <v>128000</v>
      </c>
    </row>
    <row r="6" spans="1:10" x14ac:dyDescent="0.2">
      <c r="A6" t="s">
        <v>15</v>
      </c>
      <c r="B6" t="s">
        <v>16</v>
      </c>
      <c r="C6" t="s">
        <v>17</v>
      </c>
      <c r="D6" t="s">
        <v>18</v>
      </c>
      <c r="E6" t="s">
        <v>19</v>
      </c>
      <c r="F6">
        <v>300</v>
      </c>
      <c r="G6">
        <v>450</v>
      </c>
      <c r="H6">
        <v>120</v>
      </c>
      <c r="I6">
        <v>40</v>
      </c>
      <c r="J6">
        <f>H6*G6</f>
        <v>54000</v>
      </c>
    </row>
    <row r="7" spans="1:10" x14ac:dyDescent="0.2">
      <c r="A7" t="s">
        <v>20</v>
      </c>
      <c r="B7" t="s">
        <v>56</v>
      </c>
      <c r="C7" t="s">
        <v>22</v>
      </c>
      <c r="D7" t="s">
        <v>23</v>
      </c>
      <c r="E7" t="s">
        <v>24</v>
      </c>
      <c r="F7">
        <v>3800</v>
      </c>
      <c r="G7">
        <v>4800</v>
      </c>
      <c r="H7">
        <v>12</v>
      </c>
      <c r="I7">
        <v>10</v>
      </c>
      <c r="J7">
        <f>H7*G7</f>
        <v>57600</v>
      </c>
    </row>
    <row r="8" spans="1:10" x14ac:dyDescent="0.2">
      <c r="A8" t="s">
        <v>10</v>
      </c>
      <c r="B8" t="s">
        <v>11</v>
      </c>
      <c r="C8" t="s">
        <v>12</v>
      </c>
      <c r="D8" t="s">
        <v>13</v>
      </c>
      <c r="E8" t="s">
        <v>14</v>
      </c>
      <c r="F8">
        <v>2500</v>
      </c>
      <c r="G8">
        <v>3200</v>
      </c>
      <c r="H8">
        <v>40</v>
      </c>
      <c r="I8">
        <v>15</v>
      </c>
      <c r="J8">
        <f>H8*G8</f>
        <v>128000</v>
      </c>
    </row>
    <row r="9" spans="1:10" x14ac:dyDescent="0.2">
      <c r="A9" t="s">
        <v>15</v>
      </c>
      <c r="B9" t="s">
        <v>16</v>
      </c>
      <c r="C9" t="s">
        <v>17</v>
      </c>
      <c r="D9" t="s">
        <v>18</v>
      </c>
      <c r="E9" t="s">
        <v>19</v>
      </c>
      <c r="F9">
        <v>300</v>
      </c>
      <c r="G9">
        <v>450</v>
      </c>
      <c r="H9">
        <v>120</v>
      </c>
      <c r="I9">
        <v>40</v>
      </c>
      <c r="J9">
        <f>H9*G9</f>
        <v>54000</v>
      </c>
    </row>
    <row r="10" spans="1:10" x14ac:dyDescent="0.2">
      <c r="A10" t="s">
        <v>20</v>
      </c>
      <c r="B10" t="s">
        <v>21</v>
      </c>
      <c r="C10" t="s">
        <v>22</v>
      </c>
      <c r="D10" t="s">
        <v>23</v>
      </c>
      <c r="E10" t="s">
        <v>24</v>
      </c>
      <c r="F10">
        <v>3800</v>
      </c>
      <c r="G10">
        <v>4800</v>
      </c>
      <c r="H10">
        <v>12</v>
      </c>
      <c r="I10">
        <v>10</v>
      </c>
      <c r="J10">
        <f>H10*G10</f>
        <v>57600</v>
      </c>
    </row>
    <row r="11" spans="1:10" x14ac:dyDescent="0.2">
      <c r="A11" t="s">
        <v>10</v>
      </c>
      <c r="B11" t="s">
        <v>55</v>
      </c>
      <c r="C11" t="s">
        <v>12</v>
      </c>
      <c r="D11" t="s">
        <v>13</v>
      </c>
      <c r="E11" t="s">
        <v>14</v>
      </c>
      <c r="F11">
        <v>2500</v>
      </c>
      <c r="G11">
        <v>3200</v>
      </c>
      <c r="H11">
        <v>40</v>
      </c>
      <c r="I11">
        <v>15</v>
      </c>
      <c r="J11">
        <f>H11*G11</f>
        <v>128000</v>
      </c>
    </row>
    <row r="12" spans="1:10" x14ac:dyDescent="0.2">
      <c r="A12" t="s">
        <v>15</v>
      </c>
      <c r="B12" t="s">
        <v>16</v>
      </c>
      <c r="C12" t="s">
        <v>17</v>
      </c>
      <c r="D12" t="s">
        <v>18</v>
      </c>
      <c r="E12" t="s">
        <v>19</v>
      </c>
      <c r="F12">
        <v>300</v>
      </c>
      <c r="G12">
        <v>450</v>
      </c>
      <c r="H12">
        <v>120</v>
      </c>
      <c r="I12">
        <v>40</v>
      </c>
      <c r="J12">
        <f>H12*G12</f>
        <v>54000</v>
      </c>
    </row>
    <row r="13" spans="1:10" x14ac:dyDescent="0.2">
      <c r="A13" t="s">
        <v>20</v>
      </c>
      <c r="B13" t="s">
        <v>56</v>
      </c>
      <c r="C13" t="s">
        <v>22</v>
      </c>
      <c r="D13" t="s">
        <v>23</v>
      </c>
      <c r="E13" t="s">
        <v>24</v>
      </c>
      <c r="F13">
        <v>3800</v>
      </c>
      <c r="G13">
        <v>4800</v>
      </c>
      <c r="H13">
        <v>12</v>
      </c>
      <c r="I13">
        <v>10</v>
      </c>
      <c r="J13">
        <f>H13*G13</f>
        <v>57600</v>
      </c>
    </row>
    <row r="14" spans="1:10" x14ac:dyDescent="0.2">
      <c r="A14" t="s">
        <v>10</v>
      </c>
      <c r="B14" t="s">
        <v>11</v>
      </c>
      <c r="C14" t="s">
        <v>12</v>
      </c>
      <c r="D14" t="s">
        <v>13</v>
      </c>
      <c r="E14" t="s">
        <v>14</v>
      </c>
      <c r="F14">
        <v>2500</v>
      </c>
      <c r="G14">
        <v>3200</v>
      </c>
      <c r="H14">
        <v>40</v>
      </c>
      <c r="I14">
        <v>15</v>
      </c>
      <c r="J14">
        <f>H14*G14</f>
        <v>128000</v>
      </c>
    </row>
    <row r="15" spans="1:10" x14ac:dyDescent="0.2">
      <c r="A15" t="s">
        <v>15</v>
      </c>
      <c r="B15" t="s">
        <v>16</v>
      </c>
      <c r="C15" t="s">
        <v>17</v>
      </c>
      <c r="D15" t="s">
        <v>18</v>
      </c>
      <c r="E15" t="s">
        <v>19</v>
      </c>
      <c r="F15">
        <v>300</v>
      </c>
      <c r="G15">
        <v>450</v>
      </c>
      <c r="H15">
        <v>120</v>
      </c>
      <c r="I15">
        <v>40</v>
      </c>
      <c r="J15">
        <f>H15*G15</f>
        <v>54000</v>
      </c>
    </row>
    <row r="16" spans="1:10" x14ac:dyDescent="0.2">
      <c r="A16" t="s">
        <v>20</v>
      </c>
      <c r="B16" t="s">
        <v>21</v>
      </c>
      <c r="C16" t="s">
        <v>22</v>
      </c>
      <c r="D16" t="s">
        <v>23</v>
      </c>
      <c r="E16" t="s">
        <v>24</v>
      </c>
      <c r="F16">
        <v>3800</v>
      </c>
      <c r="G16">
        <v>4800</v>
      </c>
      <c r="H16">
        <v>12</v>
      </c>
      <c r="I16">
        <v>10</v>
      </c>
      <c r="J16">
        <f>H16*G16</f>
        <v>57600</v>
      </c>
    </row>
    <row r="17" spans="1:10" x14ac:dyDescent="0.2">
      <c r="A17" t="s">
        <v>10</v>
      </c>
      <c r="B17" t="s">
        <v>55</v>
      </c>
      <c r="C17" t="s">
        <v>12</v>
      </c>
      <c r="D17" t="s">
        <v>13</v>
      </c>
      <c r="E17" t="s">
        <v>14</v>
      </c>
      <c r="F17">
        <v>2500</v>
      </c>
      <c r="G17">
        <v>3200</v>
      </c>
      <c r="H17">
        <v>40</v>
      </c>
      <c r="I17">
        <v>15</v>
      </c>
      <c r="J17">
        <f>H17*G17</f>
        <v>128000</v>
      </c>
    </row>
    <row r="18" spans="1:10" x14ac:dyDescent="0.2">
      <c r="A18" t="s">
        <v>15</v>
      </c>
      <c r="B18" t="s">
        <v>16</v>
      </c>
      <c r="C18" t="s">
        <v>17</v>
      </c>
      <c r="D18" t="s">
        <v>18</v>
      </c>
      <c r="E18" t="s">
        <v>19</v>
      </c>
      <c r="F18">
        <v>300</v>
      </c>
      <c r="G18">
        <v>450</v>
      </c>
      <c r="H18">
        <v>120</v>
      </c>
      <c r="I18">
        <v>40</v>
      </c>
      <c r="J18">
        <f>H18*G18</f>
        <v>54000</v>
      </c>
    </row>
    <row r="19" spans="1:10" x14ac:dyDescent="0.2">
      <c r="A19" t="s">
        <v>20</v>
      </c>
      <c r="B19" t="s">
        <v>56</v>
      </c>
      <c r="C19" t="s">
        <v>22</v>
      </c>
      <c r="D19" t="s">
        <v>23</v>
      </c>
      <c r="E19" t="s">
        <v>24</v>
      </c>
      <c r="F19">
        <v>3800</v>
      </c>
      <c r="G19">
        <v>4800</v>
      </c>
      <c r="H19">
        <v>12</v>
      </c>
      <c r="I19">
        <v>10</v>
      </c>
      <c r="J19">
        <f>H19*G19</f>
        <v>57600</v>
      </c>
    </row>
    <row r="20" spans="1:10" x14ac:dyDescent="0.2">
      <c r="A20" t="s">
        <v>10</v>
      </c>
      <c r="B20" t="s">
        <v>11</v>
      </c>
      <c r="C20" t="s">
        <v>12</v>
      </c>
      <c r="D20" t="s">
        <v>13</v>
      </c>
      <c r="E20" t="s">
        <v>14</v>
      </c>
      <c r="F20">
        <v>2500</v>
      </c>
      <c r="G20">
        <v>3200</v>
      </c>
      <c r="H20">
        <v>40</v>
      </c>
      <c r="I20">
        <v>15</v>
      </c>
      <c r="J20">
        <f>H20*G20</f>
        <v>128000</v>
      </c>
    </row>
    <row r="21" spans="1:10" x14ac:dyDescent="0.2">
      <c r="A21" t="s">
        <v>15</v>
      </c>
      <c r="B21" t="s">
        <v>16</v>
      </c>
      <c r="C21" t="s">
        <v>17</v>
      </c>
      <c r="D21" t="s">
        <v>18</v>
      </c>
      <c r="E21" t="s">
        <v>19</v>
      </c>
      <c r="F21">
        <v>300</v>
      </c>
      <c r="G21">
        <v>450</v>
      </c>
      <c r="H21">
        <v>120</v>
      </c>
      <c r="I21">
        <v>40</v>
      </c>
      <c r="J21">
        <f>H21*G21</f>
        <v>54000</v>
      </c>
    </row>
    <row r="22" spans="1:10" x14ac:dyDescent="0.2">
      <c r="A22" t="s">
        <v>20</v>
      </c>
      <c r="B22" t="s">
        <v>21</v>
      </c>
      <c r="C22" t="s">
        <v>22</v>
      </c>
      <c r="D22" t="s">
        <v>23</v>
      </c>
      <c r="E22" t="s">
        <v>24</v>
      </c>
      <c r="F22">
        <v>3800</v>
      </c>
      <c r="G22">
        <v>4800</v>
      </c>
      <c r="H22">
        <v>12</v>
      </c>
      <c r="I22">
        <v>10</v>
      </c>
      <c r="J22">
        <f>H22*G22</f>
        <v>57600</v>
      </c>
    </row>
    <row r="23" spans="1:10" x14ac:dyDescent="0.2">
      <c r="A23" t="s">
        <v>10</v>
      </c>
      <c r="B23" t="s">
        <v>55</v>
      </c>
      <c r="C23" t="s">
        <v>12</v>
      </c>
      <c r="D23" t="s">
        <v>13</v>
      </c>
      <c r="E23" t="s">
        <v>14</v>
      </c>
      <c r="F23">
        <v>2500</v>
      </c>
      <c r="G23">
        <v>3200</v>
      </c>
      <c r="H23">
        <v>40</v>
      </c>
      <c r="I23">
        <v>15</v>
      </c>
      <c r="J23">
        <f>H23*G23</f>
        <v>128000</v>
      </c>
    </row>
    <row r="24" spans="1:10" x14ac:dyDescent="0.2">
      <c r="A24" t="s">
        <v>15</v>
      </c>
      <c r="B24" t="s">
        <v>16</v>
      </c>
      <c r="C24" t="s">
        <v>17</v>
      </c>
      <c r="D24" t="s">
        <v>18</v>
      </c>
      <c r="E24" t="s">
        <v>19</v>
      </c>
      <c r="F24">
        <v>300</v>
      </c>
      <c r="G24">
        <v>450</v>
      </c>
      <c r="H24">
        <v>120</v>
      </c>
      <c r="I24">
        <v>40</v>
      </c>
      <c r="J24">
        <f>H24*G24</f>
        <v>54000</v>
      </c>
    </row>
    <row r="25" spans="1:10" x14ac:dyDescent="0.2">
      <c r="A25" t="s">
        <v>20</v>
      </c>
      <c r="B25" t="s">
        <v>56</v>
      </c>
      <c r="C25" t="s">
        <v>22</v>
      </c>
      <c r="D25" t="s">
        <v>23</v>
      </c>
      <c r="E25" t="s">
        <v>24</v>
      </c>
      <c r="F25">
        <v>3800</v>
      </c>
      <c r="G25">
        <v>4800</v>
      </c>
      <c r="H25">
        <v>12</v>
      </c>
      <c r="I25">
        <v>10</v>
      </c>
      <c r="J25">
        <f>H25*G25</f>
        <v>57600</v>
      </c>
    </row>
  </sheetData>
  <phoneticPr fontId="2" type="noConversion"/>
  <conditionalFormatting sqref="H2:H25">
    <cfRule type="expression" priority="1" stopIfTrue="1">
      <formula>$H2&lt;$I2</formula>
    </cfRule>
  </conditionalFormatting>
  <pageMargins left="0.75" right="0.75" top="1" bottom="1" header="0.5" footer="0.5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"/>
  <sheetViews>
    <sheetView workbookViewId="0">
      <pane ySplit="1" topLeftCell="A2" activePane="bottomLeft" state="frozen"/>
      <selection pane="bottomLeft"/>
    </sheetView>
  </sheetViews>
  <sheetFormatPr baseColWidth="10" defaultColWidth="8.83203125" defaultRowHeight="15" x14ac:dyDescent="0.2"/>
  <cols>
    <col min="1" max="8" width="13" bestFit="1" customWidth="1"/>
  </cols>
  <sheetData>
    <row r="1" spans="1:8" x14ac:dyDescent="0.2">
      <c r="A1" s="1" t="s">
        <v>25</v>
      </c>
      <c r="B1" s="1" t="s">
        <v>26</v>
      </c>
      <c r="C1" s="1" t="s">
        <v>3</v>
      </c>
      <c r="D1" s="1" t="s">
        <v>0</v>
      </c>
      <c r="E1" s="1" t="s">
        <v>1</v>
      </c>
      <c r="F1" s="1" t="s">
        <v>27</v>
      </c>
      <c r="G1" s="1" t="s">
        <v>5</v>
      </c>
      <c r="H1" s="1" t="s">
        <v>28</v>
      </c>
    </row>
    <row r="2" spans="1:8" x14ac:dyDescent="0.2">
      <c r="A2" t="s">
        <v>29</v>
      </c>
      <c r="B2" t="s">
        <v>30</v>
      </c>
      <c r="C2" t="s">
        <v>13</v>
      </c>
      <c r="D2" t="s">
        <v>10</v>
      </c>
      <c r="E2" t="s">
        <v>11</v>
      </c>
      <c r="F2">
        <v>20</v>
      </c>
      <c r="G2">
        <v>2550</v>
      </c>
      <c r="H2">
        <f>F2*G2</f>
        <v>51000</v>
      </c>
    </row>
    <row r="3" spans="1:8" x14ac:dyDescent="0.2">
      <c r="A3" t="s">
        <v>31</v>
      </c>
      <c r="B3" t="s">
        <v>32</v>
      </c>
      <c r="C3" t="s">
        <v>18</v>
      </c>
      <c r="D3" t="s">
        <v>15</v>
      </c>
      <c r="E3" t="s">
        <v>16</v>
      </c>
      <c r="F3">
        <v>50</v>
      </c>
      <c r="G3">
        <v>310</v>
      </c>
      <c r="H3">
        <f>F3*G3</f>
        <v>15500</v>
      </c>
    </row>
  </sheetData>
  <pageMargins left="0.75" right="0.75" top="1" bottom="1" header="0.5" footer="0.5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"/>
  <sheetViews>
    <sheetView workbookViewId="0">
      <pane ySplit="1" topLeftCell="A2" activePane="bottomLeft" state="frozen"/>
      <selection pane="bottomLeft"/>
    </sheetView>
  </sheetViews>
  <sheetFormatPr baseColWidth="10" defaultColWidth="8.83203125" defaultRowHeight="15" x14ac:dyDescent="0.2"/>
  <cols>
    <col min="1" max="8" width="13" bestFit="1" customWidth="1"/>
  </cols>
  <sheetData>
    <row r="1" spans="1:8" x14ac:dyDescent="0.2">
      <c r="A1" s="1" t="s">
        <v>25</v>
      </c>
      <c r="B1" s="1" t="s">
        <v>26</v>
      </c>
      <c r="C1" s="1" t="s">
        <v>33</v>
      </c>
      <c r="D1" s="1" t="s">
        <v>0</v>
      </c>
      <c r="E1" s="1" t="s">
        <v>1</v>
      </c>
      <c r="F1" s="1" t="s">
        <v>34</v>
      </c>
      <c r="G1" s="1" t="s">
        <v>6</v>
      </c>
      <c r="H1" s="1" t="s">
        <v>28</v>
      </c>
    </row>
    <row r="2" spans="1:8" x14ac:dyDescent="0.2">
      <c r="A2" t="s">
        <v>35</v>
      </c>
      <c r="B2" t="s">
        <v>36</v>
      </c>
      <c r="C2" t="s">
        <v>37</v>
      </c>
      <c r="D2" t="s">
        <v>10</v>
      </c>
      <c r="E2" t="s">
        <v>11</v>
      </c>
      <c r="F2">
        <v>18</v>
      </c>
      <c r="G2">
        <v>3200</v>
      </c>
      <c r="H2">
        <f>F2*G2</f>
        <v>57600</v>
      </c>
    </row>
    <row r="3" spans="1:8" x14ac:dyDescent="0.2">
      <c r="A3" t="s">
        <v>38</v>
      </c>
      <c r="B3" t="s">
        <v>39</v>
      </c>
      <c r="C3" t="s">
        <v>40</v>
      </c>
      <c r="D3" t="s">
        <v>15</v>
      </c>
      <c r="E3" t="s">
        <v>16</v>
      </c>
      <c r="F3">
        <v>70</v>
      </c>
      <c r="G3">
        <v>450</v>
      </c>
      <c r="H3">
        <f>F3*G3</f>
        <v>31500</v>
      </c>
    </row>
    <row r="4" spans="1:8" x14ac:dyDescent="0.2">
      <c r="A4" t="s">
        <v>41</v>
      </c>
      <c r="B4" t="s">
        <v>42</v>
      </c>
      <c r="C4" t="s">
        <v>43</v>
      </c>
      <c r="D4" t="s">
        <v>20</v>
      </c>
      <c r="E4" t="s">
        <v>21</v>
      </c>
      <c r="F4">
        <v>5</v>
      </c>
      <c r="G4">
        <v>4800</v>
      </c>
      <c r="H4">
        <f>F4*G4</f>
        <v>24000</v>
      </c>
    </row>
  </sheetData>
  <pageMargins left="0.75" right="0.75" top="1" bottom="1" header="0.5" footer="0.5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workbookViewId="0">
      <pane ySplit="1" topLeftCell="A2" activePane="bottomLeft" state="frozen"/>
      <selection pane="bottomLeft"/>
    </sheetView>
  </sheetViews>
  <sheetFormatPr baseColWidth="10" defaultColWidth="8.83203125" defaultRowHeight="15" x14ac:dyDescent="0.2"/>
  <cols>
    <col min="1" max="6" width="13" bestFit="1" customWidth="1"/>
  </cols>
  <sheetData>
    <row r="1" spans="1:6" x14ac:dyDescent="0.2">
      <c r="A1" s="1" t="s">
        <v>0</v>
      </c>
      <c r="B1" s="1" t="s">
        <v>1</v>
      </c>
      <c r="C1" s="1" t="s">
        <v>44</v>
      </c>
      <c r="D1" s="1" t="s">
        <v>45</v>
      </c>
      <c r="E1" s="1" t="s">
        <v>46</v>
      </c>
      <c r="F1" s="1" t="s">
        <v>47</v>
      </c>
    </row>
    <row r="2" spans="1:6" x14ac:dyDescent="0.2">
      <c r="A2" t="s">
        <v>10</v>
      </c>
      <c r="B2" t="s">
        <v>11</v>
      </c>
      <c r="C2">
        <f>INDEX('Inventory Master'!$H:$H, MATCH(A2, 'Inventory Master'!$A:$A, 0))</f>
        <v>40</v>
      </c>
      <c r="D2">
        <f>IFERROR(SUMIF('Purchase Entry'!$D:$D, A2, 'Purchase Entry'!$F:$F),0)</f>
        <v>20</v>
      </c>
      <c r="E2">
        <f>IFERROR(SUMIF('Sales Entry'!$D:$D, A2, 'Sales Entry'!$F:$F),0)</f>
        <v>18</v>
      </c>
      <c r="F2">
        <f>C2+D2-E2</f>
        <v>42</v>
      </c>
    </row>
    <row r="3" spans="1:6" x14ac:dyDescent="0.2">
      <c r="A3" t="s">
        <v>15</v>
      </c>
      <c r="B3" t="s">
        <v>16</v>
      </c>
      <c r="C3">
        <f>INDEX('Inventory Master'!$H:$H, MATCH(A3, 'Inventory Master'!$A:$A, 0))</f>
        <v>120</v>
      </c>
      <c r="D3">
        <f>IFERROR(SUMIF('Purchase Entry'!$D:$D, A3, 'Purchase Entry'!$F:$F),0)</f>
        <v>50</v>
      </c>
      <c r="E3">
        <f>IFERROR(SUMIF('Sales Entry'!$D:$D, A3, 'Sales Entry'!$F:$F),0)</f>
        <v>70</v>
      </c>
      <c r="F3">
        <f>C3+D3-E3</f>
        <v>100</v>
      </c>
    </row>
    <row r="4" spans="1:6" x14ac:dyDescent="0.2">
      <c r="A4" t="s">
        <v>20</v>
      </c>
      <c r="B4" t="s">
        <v>21</v>
      </c>
      <c r="C4">
        <f>INDEX('Inventory Master'!$H:$H, MATCH(A4, 'Inventory Master'!$A:$A, 0))</f>
        <v>12</v>
      </c>
      <c r="D4">
        <f>IFERROR(SUMIF('Purchase Entry'!$D:$D, A4, 'Purchase Entry'!$F:$F),0)</f>
        <v>0</v>
      </c>
      <c r="E4">
        <f>IFERROR(SUMIF('Sales Entry'!$D:$D, A4, 'Sales Entry'!$F:$F),0)</f>
        <v>5</v>
      </c>
      <c r="F4">
        <f>C4+D4-E4</f>
        <v>7</v>
      </c>
    </row>
  </sheetData>
  <pageMargins left="0.75" right="0.75" top="1" bottom="1" header="0.5" footer="0.5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6"/>
  <sheetViews>
    <sheetView workbookViewId="0">
      <pane ySplit="1" topLeftCell="A2" activePane="bottomLeft" state="frozen"/>
      <selection pane="bottomLeft"/>
    </sheetView>
  </sheetViews>
  <sheetFormatPr baseColWidth="10" defaultColWidth="8.83203125" defaultRowHeight="15" x14ac:dyDescent="0.2"/>
  <cols>
    <col min="1" max="1" width="18.5" bestFit="1" customWidth="1"/>
    <col min="2" max="2" width="13" bestFit="1" customWidth="1"/>
  </cols>
  <sheetData>
    <row r="1" spans="1:2" x14ac:dyDescent="0.2">
      <c r="A1" s="1" t="s">
        <v>48</v>
      </c>
      <c r="B1" s="1" t="s">
        <v>49</v>
      </c>
    </row>
    <row r="2" spans="1:2" x14ac:dyDescent="0.2">
      <c r="A2" t="s">
        <v>50</v>
      </c>
      <c r="B2">
        <f>COUNTA('Inventory Master'!$A:$A)-1</f>
        <v>24</v>
      </c>
    </row>
    <row r="3" spans="1:2" x14ac:dyDescent="0.2">
      <c r="A3" t="s">
        <v>51</v>
      </c>
      <c r="B3">
        <f>SUM('Inventory Master'!$J:$J)</f>
        <v>1916800</v>
      </c>
    </row>
    <row r="4" spans="1:2" x14ac:dyDescent="0.2">
      <c r="A4" t="s">
        <v>52</v>
      </c>
      <c r="B4">
        <f>SUMPRODUCT(--('Inventory Master'!$H$2:$H$1000&lt;'Inventory Master'!$I$2:$I$1000))</f>
        <v>0</v>
      </c>
    </row>
    <row r="5" spans="1:2" x14ac:dyDescent="0.2">
      <c r="A5" t="s">
        <v>53</v>
      </c>
      <c r="B5" t="str">
        <f>INDEX('Stock Update'!$B$2:$B$1000, MATCH(MAX('Stock Update'!$E$2:$E$1000), 'Stock Update'!$E$2:$E$1000, 0))</f>
        <v>Engine Oil 5W-30 (1L)</v>
      </c>
    </row>
    <row r="6" spans="1:2" x14ac:dyDescent="0.2">
      <c r="A6" t="s">
        <v>54</v>
      </c>
      <c r="B6">
        <f>MAX('Stock Update'!$E$2:$E$1000)</f>
        <v>70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Inventory Master</vt:lpstr>
      <vt:lpstr>Purchase Entry</vt:lpstr>
      <vt:lpstr>Sales Entry</vt:lpstr>
      <vt:lpstr>Stock Update</vt:lpstr>
      <vt:lpstr>Dashboard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Digital Marketing</cp:lastModifiedBy>
  <dcterms:created xsi:type="dcterms:W3CDTF">2025-08-28T09:38:13Z</dcterms:created>
  <dcterms:modified xsi:type="dcterms:W3CDTF">2025-09-03T11:19:39Z</dcterms:modified>
</cp:coreProperties>
</file>