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Debtors Account\Excel\"/>
    </mc:Choice>
  </mc:AlternateContent>
  <xr:revisionPtr revIDLastSave="0" documentId="8_{205416FF-C5BE-485F-A7D6-0D60769BC355}" xr6:coauthVersionLast="47" xr6:coauthVersionMax="47" xr10:uidLastSave="{00000000-0000-0000-0000-000000000000}"/>
  <bookViews>
    <workbookView xWindow="-120" yWindow="-120" windowWidth="24240" windowHeight="13020" xr2:uid="{9538FCA8-AD7D-448B-8B46-965AE9408B54}"/>
  </bookViews>
  <sheets>
    <sheet name="Sheet1" sheetId="1" r:id="rId1"/>
  </sheets>
  <definedNames>
    <definedName name="_xlnm._FilterDatabase" localSheetId="0" hidden="1">Sheet1!$B$4:$B$18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0" i="1"/>
  <c r="J20" i="1"/>
  <c r="F20" i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H7" i="1"/>
  <c r="I7" i="1" s="1"/>
  <c r="K7" i="1" s="1"/>
  <c r="N7" i="1" s="1"/>
  <c r="H8" i="1"/>
  <c r="I8" i="1" s="1"/>
  <c r="K8" i="1" s="1"/>
  <c r="N8" i="1" s="1"/>
  <c r="P8" i="1" s="1"/>
  <c r="H9" i="1"/>
  <c r="I9" i="1" s="1"/>
  <c r="K9" i="1" s="1"/>
  <c r="N9" i="1" s="1"/>
  <c r="H10" i="1"/>
  <c r="I10" i="1" s="1"/>
  <c r="K10" i="1" s="1"/>
  <c r="N10" i="1" s="1"/>
  <c r="P10" i="1" s="1"/>
  <c r="H11" i="1"/>
  <c r="I11" i="1" s="1"/>
  <c r="K11" i="1" s="1"/>
  <c r="N11" i="1" s="1"/>
  <c r="H12" i="1"/>
  <c r="I12" i="1" s="1"/>
  <c r="K12" i="1" s="1"/>
  <c r="N12" i="1" s="1"/>
  <c r="H13" i="1"/>
  <c r="I13" i="1" s="1"/>
  <c r="K13" i="1" s="1"/>
  <c r="N13" i="1" s="1"/>
  <c r="P13" i="1" s="1"/>
  <c r="H14" i="1"/>
  <c r="I14" i="1" s="1"/>
  <c r="K14" i="1" s="1"/>
  <c r="N14" i="1" s="1"/>
  <c r="P14" i="1" s="1"/>
  <c r="H15" i="1"/>
  <c r="I15" i="1" s="1"/>
  <c r="K15" i="1" s="1"/>
  <c r="N15" i="1" s="1"/>
  <c r="H16" i="1"/>
  <c r="I16" i="1" s="1"/>
  <c r="K16" i="1" s="1"/>
  <c r="N16" i="1" s="1"/>
  <c r="P16" i="1" s="1"/>
  <c r="H17" i="1"/>
  <c r="I17" i="1" s="1"/>
  <c r="K17" i="1" s="1"/>
  <c r="N17" i="1" s="1"/>
  <c r="H18" i="1"/>
  <c r="I18" i="1" s="1"/>
  <c r="K18" i="1" s="1"/>
  <c r="N18" i="1" s="1"/>
  <c r="P18" i="1" s="1"/>
  <c r="H6" i="1"/>
  <c r="I6" i="1" s="1"/>
  <c r="P12" i="1" l="1"/>
  <c r="P9" i="1"/>
  <c r="P17" i="1"/>
  <c r="P11" i="1"/>
  <c r="P7" i="1"/>
  <c r="P15" i="1"/>
  <c r="K6" i="1"/>
  <c r="I20" i="1"/>
  <c r="H20" i="1"/>
  <c r="K20" i="1" l="1"/>
  <c r="N6" i="1"/>
  <c r="N20" i="1" l="1"/>
  <c r="P6" i="1"/>
</calcChain>
</file>

<file path=xl/sharedStrings.xml><?xml version="1.0" encoding="utf-8"?>
<sst xmlns="http://schemas.openxmlformats.org/spreadsheetml/2006/main" count="60" uniqueCount="45">
  <si>
    <t>Till Date:</t>
  </si>
  <si>
    <t>From Date:</t>
  </si>
  <si>
    <t>Sl. No.</t>
  </si>
  <si>
    <t>Particulars</t>
  </si>
  <si>
    <t>Service/Product Description</t>
  </si>
  <si>
    <t>Invoice No.</t>
  </si>
  <si>
    <t>Invoice Date</t>
  </si>
  <si>
    <t>Taxable Value</t>
  </si>
  <si>
    <t>GST Rate</t>
  </si>
  <si>
    <t>GST Amount</t>
  </si>
  <si>
    <t>Total Invoice Value</t>
  </si>
  <si>
    <t>Paid Amount</t>
  </si>
  <si>
    <t>Date of Payment</t>
  </si>
  <si>
    <t>Payable Balance</t>
  </si>
  <si>
    <t xml:space="preserve">Swostik </t>
  </si>
  <si>
    <t>Kamlesh</t>
  </si>
  <si>
    <t>Yash</t>
  </si>
  <si>
    <t>Sanjay</t>
  </si>
  <si>
    <t>Debraj</t>
  </si>
  <si>
    <t>Vimlesh</t>
  </si>
  <si>
    <t xml:space="preserve">Debtors Account: </t>
  </si>
  <si>
    <t>Project C</t>
  </si>
  <si>
    <t>Project D</t>
  </si>
  <si>
    <t>Project E</t>
  </si>
  <si>
    <t>Project J</t>
  </si>
  <si>
    <t>Project L</t>
  </si>
  <si>
    <t>2022-Vyp- 00123</t>
  </si>
  <si>
    <t>2022-Vyp- 00124</t>
  </si>
  <si>
    <t>2022-Vyp- 00125</t>
  </si>
  <si>
    <t>2022-Vyp- 00126</t>
  </si>
  <si>
    <t>2022-Vyp- 00127</t>
  </si>
  <si>
    <t>2022-Vyp- 00128</t>
  </si>
  <si>
    <t>2022-Vyp- 00129</t>
  </si>
  <si>
    <t>2022-Vyp- 00130</t>
  </si>
  <si>
    <t>2022-Vyp- 00131</t>
  </si>
  <si>
    <t>2022-Vyp- 00132</t>
  </si>
  <si>
    <t>2022-Vyp- 00133</t>
  </si>
  <si>
    <t>2022-Vyp- 00134</t>
  </si>
  <si>
    <t>2022-Vyp- 00135</t>
  </si>
  <si>
    <t>Net payable Amount (R.off)</t>
  </si>
  <si>
    <t>Total</t>
  </si>
  <si>
    <t>TDS Deducted</t>
  </si>
  <si>
    <t>No of days (Overdue)</t>
  </si>
  <si>
    <t>Due Date</t>
  </si>
  <si>
    <t>Company Name: ABCD PVT LMTD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</si>
</sst>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66FF33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EC416"/>
        <bgColor indexed="64"/>
      </patternFill>
    </fill>
    <fill>
      <patternFill patternType="solid">
        <fgColor rgb="FFD7D97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3" xfId="0" applyFill="1" applyBorder="1"/>
    <xf numFmtId="0" fontId="6" fillId="2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D7D97F"/>
      <color rgb="FF1EC416"/>
      <color rgb="FF106A0C"/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30E2-F8DE-454D-AADA-775D731CD808}">
  <sheetPr>
    <pageSetUpPr fitToPage="1"/>
  </sheetPr>
  <dimension ref="A1:P32"/>
  <sheetViews>
    <sheetView showGridLines="0" tabSelected="1" zoomScale="90" zoomScaleNormal="90" workbookViewId="0">
      <selection activeCell="R8" sqref="R8"/>
    </sheetView>
  </sheetViews>
  <sheetFormatPr defaultRowHeight="15" x14ac:dyDescent="0.25"/>
  <cols>
    <col min="1" max="1" width="6.7109375" style="2" customWidth="1"/>
    <col min="2" max="2" width="23.140625" style="2" customWidth="1"/>
    <col min="3" max="3" width="21" style="2" customWidth="1"/>
    <col min="4" max="4" width="15.85546875" style="2" customWidth="1"/>
    <col min="5" max="5" width="13.28515625" style="2" bestFit="1" customWidth="1"/>
    <col min="6" max="6" width="14.5703125" style="2" bestFit="1" customWidth="1"/>
    <col min="7" max="7" width="5.42578125" style="2" bestFit="1" customWidth="1"/>
    <col min="8" max="8" width="12.7109375" style="2" bestFit="1" customWidth="1"/>
    <col min="9" max="9" width="16.42578125" style="2" customWidth="1"/>
    <col min="10" max="10" width="12.28515625" style="2" customWidth="1"/>
    <col min="11" max="11" width="14" style="2" customWidth="1"/>
    <col min="12" max="12" width="13.7109375" style="2" customWidth="1"/>
    <col min="13" max="13" width="10.5703125" style="2" customWidth="1"/>
    <col min="14" max="15" width="14.85546875" style="2" customWidth="1"/>
    <col min="16" max="16" width="10.7109375" style="2" customWidth="1"/>
    <col min="17" max="16384" width="9.140625" style="2"/>
  </cols>
  <sheetData>
    <row r="1" spans="1:16" ht="23.25" customHeight="1" x14ac:dyDescent="0.3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6" x14ac:dyDescent="0.25">
      <c r="A2" s="16" t="s">
        <v>20</v>
      </c>
      <c r="B2" s="16"/>
      <c r="C2" s="17" t="s">
        <v>1</v>
      </c>
      <c r="D2" s="18">
        <v>44727</v>
      </c>
      <c r="E2" s="17" t="s">
        <v>0</v>
      </c>
      <c r="F2" s="18">
        <v>44790</v>
      </c>
    </row>
    <row r="3" spans="1:1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31.5" customHeight="1" x14ac:dyDescent="0.25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8" t="s">
        <v>41</v>
      </c>
      <c r="K4" s="8" t="s">
        <v>39</v>
      </c>
      <c r="L4" s="8" t="s">
        <v>11</v>
      </c>
      <c r="M4" s="8" t="s">
        <v>12</v>
      </c>
      <c r="N4" s="8" t="s">
        <v>13</v>
      </c>
      <c r="O4" s="8" t="s">
        <v>43</v>
      </c>
      <c r="P4" s="8" t="s">
        <v>42</v>
      </c>
    </row>
    <row r="5" spans="1:1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5">
      <c r="A6" s="20">
        <v>1</v>
      </c>
      <c r="B6" s="20" t="s">
        <v>14</v>
      </c>
      <c r="C6" s="20" t="s">
        <v>22</v>
      </c>
      <c r="D6" s="20" t="s">
        <v>26</v>
      </c>
      <c r="E6" s="21">
        <v>44727</v>
      </c>
      <c r="F6" s="20">
        <v>636</v>
      </c>
      <c r="G6" s="22">
        <v>0.05</v>
      </c>
      <c r="H6" s="20">
        <f>F6*G6</f>
        <v>31.8</v>
      </c>
      <c r="I6" s="20">
        <f>F6+H6</f>
        <v>667.8</v>
      </c>
      <c r="J6" s="20">
        <v>70</v>
      </c>
      <c r="K6" s="23">
        <f>I6-J6</f>
        <v>597.79999999999995</v>
      </c>
      <c r="L6" s="20">
        <v>598</v>
      </c>
      <c r="M6" s="21">
        <f>E6+5</f>
        <v>44732</v>
      </c>
      <c r="N6" s="23">
        <f>K6-L6</f>
        <v>-0.20000000000004547</v>
      </c>
      <c r="O6" s="21">
        <f>+E6+30</f>
        <v>44757</v>
      </c>
      <c r="P6" s="20">
        <f>+IF(N6&lt;1,0,($F$2-O6))</f>
        <v>0</v>
      </c>
    </row>
    <row r="7" spans="1:16" x14ac:dyDescent="0.25">
      <c r="A7" s="3">
        <v>2</v>
      </c>
      <c r="B7" s="3" t="s">
        <v>15</v>
      </c>
      <c r="C7" s="3" t="s">
        <v>23</v>
      </c>
      <c r="D7" s="3" t="s">
        <v>27</v>
      </c>
      <c r="E7" s="4">
        <v>44728</v>
      </c>
      <c r="F7" s="3">
        <v>12000</v>
      </c>
      <c r="G7" s="5">
        <v>0.12</v>
      </c>
      <c r="H7" s="3">
        <f t="shared" ref="H7:H18" si="0">F7*G7</f>
        <v>1440</v>
      </c>
      <c r="I7" s="3">
        <f t="shared" ref="I7:I18" si="1">F7+H7</f>
        <v>13440</v>
      </c>
      <c r="J7" s="3">
        <v>544</v>
      </c>
      <c r="K7" s="6">
        <f t="shared" ref="K7:K18" si="2">I7-J7</f>
        <v>12896</v>
      </c>
      <c r="L7" s="3">
        <v>10000</v>
      </c>
      <c r="M7" s="4">
        <f t="shared" ref="M7:M18" si="3">E7+5</f>
        <v>44733</v>
      </c>
      <c r="N7" s="6">
        <f t="shared" ref="N7:N18" si="4">K7-L7</f>
        <v>2896</v>
      </c>
      <c r="O7" s="4">
        <f t="shared" ref="O7:O18" si="5">+E7+30</f>
        <v>44758</v>
      </c>
      <c r="P7" s="3">
        <f t="shared" ref="P7:P18" si="6">+IF(N7&lt;1,0,($F$2-O7))</f>
        <v>32</v>
      </c>
    </row>
    <row r="8" spans="1:16" x14ac:dyDescent="0.25">
      <c r="A8" s="20">
        <v>3</v>
      </c>
      <c r="B8" s="20" t="s">
        <v>16</v>
      </c>
      <c r="C8" s="20" t="s">
        <v>25</v>
      </c>
      <c r="D8" s="20" t="s">
        <v>28</v>
      </c>
      <c r="E8" s="21">
        <v>44729</v>
      </c>
      <c r="F8" s="20">
        <v>1470</v>
      </c>
      <c r="G8" s="22">
        <v>0.18</v>
      </c>
      <c r="H8" s="20">
        <f t="shared" si="0"/>
        <v>264.59999999999997</v>
      </c>
      <c r="I8" s="20">
        <f t="shared" si="1"/>
        <v>1734.6</v>
      </c>
      <c r="J8" s="20">
        <v>120</v>
      </c>
      <c r="K8" s="23">
        <f t="shared" si="2"/>
        <v>1614.6</v>
      </c>
      <c r="L8" s="20">
        <v>1000</v>
      </c>
      <c r="M8" s="21">
        <f t="shared" si="3"/>
        <v>44734</v>
      </c>
      <c r="N8" s="23">
        <f t="shared" si="4"/>
        <v>614.59999999999991</v>
      </c>
      <c r="O8" s="21">
        <f t="shared" si="5"/>
        <v>44759</v>
      </c>
      <c r="P8" s="20">
        <f t="shared" si="6"/>
        <v>31</v>
      </c>
    </row>
    <row r="9" spans="1:16" x14ac:dyDescent="0.25">
      <c r="A9" s="3">
        <v>4</v>
      </c>
      <c r="B9" s="3" t="s">
        <v>17</v>
      </c>
      <c r="C9" s="3" t="s">
        <v>24</v>
      </c>
      <c r="D9" s="3" t="s">
        <v>29</v>
      </c>
      <c r="E9" s="4">
        <v>44730</v>
      </c>
      <c r="F9" s="3">
        <v>1861</v>
      </c>
      <c r="G9" s="5">
        <v>0.28000000000000003</v>
      </c>
      <c r="H9" s="3">
        <f t="shared" si="0"/>
        <v>521.08000000000004</v>
      </c>
      <c r="I9" s="3">
        <f t="shared" si="1"/>
        <v>2382.08</v>
      </c>
      <c r="J9" s="3">
        <v>200</v>
      </c>
      <c r="K9" s="6">
        <f t="shared" si="2"/>
        <v>2182.08</v>
      </c>
      <c r="L9" s="3">
        <v>1182</v>
      </c>
      <c r="M9" s="4">
        <f t="shared" si="3"/>
        <v>44735</v>
      </c>
      <c r="N9" s="6">
        <f t="shared" si="4"/>
        <v>1000.0799999999999</v>
      </c>
      <c r="O9" s="4">
        <f t="shared" si="5"/>
        <v>44760</v>
      </c>
      <c r="P9" s="3">
        <f t="shared" si="6"/>
        <v>30</v>
      </c>
    </row>
    <row r="10" spans="1:16" x14ac:dyDescent="0.25">
      <c r="A10" s="20">
        <v>5</v>
      </c>
      <c r="B10" s="20" t="s">
        <v>18</v>
      </c>
      <c r="C10" s="20" t="s">
        <v>21</v>
      </c>
      <c r="D10" s="20" t="s">
        <v>30</v>
      </c>
      <c r="E10" s="21">
        <v>44731</v>
      </c>
      <c r="F10" s="24">
        <v>2368</v>
      </c>
      <c r="G10" s="22">
        <v>0.03</v>
      </c>
      <c r="H10" s="20">
        <f t="shared" si="0"/>
        <v>71.039999999999992</v>
      </c>
      <c r="I10" s="20">
        <f t="shared" si="1"/>
        <v>2439.04</v>
      </c>
      <c r="J10" s="20">
        <v>320</v>
      </c>
      <c r="K10" s="23">
        <f t="shared" si="2"/>
        <v>2119.04</v>
      </c>
      <c r="L10" s="20">
        <v>2119</v>
      </c>
      <c r="M10" s="21">
        <f t="shared" si="3"/>
        <v>44736</v>
      </c>
      <c r="N10" s="23">
        <f t="shared" si="4"/>
        <v>3.999999999996362E-2</v>
      </c>
      <c r="O10" s="21">
        <f t="shared" si="5"/>
        <v>44761</v>
      </c>
      <c r="P10" s="20">
        <f t="shared" si="6"/>
        <v>0</v>
      </c>
    </row>
    <row r="11" spans="1:16" x14ac:dyDescent="0.25">
      <c r="A11" s="3">
        <v>6</v>
      </c>
      <c r="B11" s="3" t="s">
        <v>14</v>
      </c>
      <c r="C11" s="3" t="s">
        <v>22</v>
      </c>
      <c r="D11" s="3" t="s">
        <v>31</v>
      </c>
      <c r="E11" s="4">
        <v>44732</v>
      </c>
      <c r="F11" s="3">
        <v>26942</v>
      </c>
      <c r="G11" s="5">
        <v>0.12</v>
      </c>
      <c r="H11" s="3">
        <f t="shared" si="0"/>
        <v>3233.04</v>
      </c>
      <c r="I11" s="3">
        <f t="shared" si="1"/>
        <v>30175.040000000001</v>
      </c>
      <c r="J11" s="3">
        <v>2400</v>
      </c>
      <c r="K11" s="6">
        <f t="shared" si="2"/>
        <v>27775.040000000001</v>
      </c>
      <c r="L11" s="3">
        <v>20000</v>
      </c>
      <c r="M11" s="4">
        <f t="shared" si="3"/>
        <v>44737</v>
      </c>
      <c r="N11" s="6">
        <f t="shared" si="4"/>
        <v>7775.0400000000009</v>
      </c>
      <c r="O11" s="4">
        <f t="shared" si="5"/>
        <v>44762</v>
      </c>
      <c r="P11" s="3">
        <f t="shared" si="6"/>
        <v>28</v>
      </c>
    </row>
    <row r="12" spans="1:16" x14ac:dyDescent="0.25">
      <c r="A12" s="20">
        <v>7</v>
      </c>
      <c r="B12" s="20" t="s">
        <v>14</v>
      </c>
      <c r="C12" s="20" t="s">
        <v>22</v>
      </c>
      <c r="D12" s="20" t="s">
        <v>32</v>
      </c>
      <c r="E12" s="21">
        <v>44733</v>
      </c>
      <c r="F12" s="20">
        <v>9092</v>
      </c>
      <c r="G12" s="22">
        <v>0.05</v>
      </c>
      <c r="H12" s="20">
        <f t="shared" si="0"/>
        <v>454.6</v>
      </c>
      <c r="I12" s="20">
        <f t="shared" si="1"/>
        <v>9546.6</v>
      </c>
      <c r="J12" s="20">
        <v>420</v>
      </c>
      <c r="K12" s="23">
        <f t="shared" si="2"/>
        <v>9126.6</v>
      </c>
      <c r="L12" s="20">
        <v>5000</v>
      </c>
      <c r="M12" s="21">
        <f t="shared" si="3"/>
        <v>44738</v>
      </c>
      <c r="N12" s="23">
        <f t="shared" si="4"/>
        <v>4126.6000000000004</v>
      </c>
      <c r="O12" s="21">
        <f t="shared" si="5"/>
        <v>44763</v>
      </c>
      <c r="P12" s="20">
        <f t="shared" si="6"/>
        <v>27</v>
      </c>
    </row>
    <row r="13" spans="1:16" x14ac:dyDescent="0.25">
      <c r="A13" s="3">
        <v>8</v>
      </c>
      <c r="B13" s="3" t="s">
        <v>19</v>
      </c>
      <c r="C13" s="3" t="s">
        <v>24</v>
      </c>
      <c r="D13" s="3" t="s">
        <v>33</v>
      </c>
      <c r="E13" s="4">
        <v>44734</v>
      </c>
      <c r="F13" s="3">
        <v>9549</v>
      </c>
      <c r="G13" s="5">
        <v>0.18</v>
      </c>
      <c r="H13" s="3">
        <f t="shared" si="0"/>
        <v>1718.82</v>
      </c>
      <c r="I13" s="3">
        <f t="shared" si="1"/>
        <v>11267.82</v>
      </c>
      <c r="J13" s="3">
        <v>670</v>
      </c>
      <c r="K13" s="6">
        <f t="shared" si="2"/>
        <v>10597.82</v>
      </c>
      <c r="L13" s="3">
        <v>10598</v>
      </c>
      <c r="M13" s="4">
        <f t="shared" si="3"/>
        <v>44739</v>
      </c>
      <c r="N13" s="6">
        <f t="shared" si="4"/>
        <v>-0.18000000000029104</v>
      </c>
      <c r="O13" s="4">
        <f t="shared" si="5"/>
        <v>44764</v>
      </c>
      <c r="P13" s="3">
        <f t="shared" si="6"/>
        <v>0</v>
      </c>
    </row>
    <row r="14" spans="1:16" x14ac:dyDescent="0.25">
      <c r="A14" s="20">
        <v>9</v>
      </c>
      <c r="B14" s="20" t="s">
        <v>17</v>
      </c>
      <c r="C14" s="20" t="s">
        <v>24</v>
      </c>
      <c r="D14" s="20" t="s">
        <v>34</v>
      </c>
      <c r="E14" s="21">
        <v>44735</v>
      </c>
      <c r="F14" s="20">
        <v>19999</v>
      </c>
      <c r="G14" s="22">
        <v>0.28000000000000003</v>
      </c>
      <c r="H14" s="20">
        <f t="shared" si="0"/>
        <v>5599.72</v>
      </c>
      <c r="I14" s="20">
        <f t="shared" si="1"/>
        <v>25598.720000000001</v>
      </c>
      <c r="J14" s="20">
        <v>820</v>
      </c>
      <c r="K14" s="23">
        <f t="shared" si="2"/>
        <v>24778.720000000001</v>
      </c>
      <c r="L14" s="20">
        <v>20000</v>
      </c>
      <c r="M14" s="21">
        <f t="shared" si="3"/>
        <v>44740</v>
      </c>
      <c r="N14" s="23">
        <f t="shared" si="4"/>
        <v>4778.7200000000012</v>
      </c>
      <c r="O14" s="21">
        <f t="shared" si="5"/>
        <v>44765</v>
      </c>
      <c r="P14" s="20">
        <f t="shared" si="6"/>
        <v>25</v>
      </c>
    </row>
    <row r="15" spans="1:16" x14ac:dyDescent="0.25">
      <c r="A15" s="3">
        <v>10</v>
      </c>
      <c r="B15" s="3" t="s">
        <v>18</v>
      </c>
      <c r="C15" s="3" t="s">
        <v>21</v>
      </c>
      <c r="D15" s="3" t="s">
        <v>35</v>
      </c>
      <c r="E15" s="4">
        <v>44736</v>
      </c>
      <c r="F15" s="3">
        <v>16445</v>
      </c>
      <c r="G15" s="5">
        <v>0.28000000000000003</v>
      </c>
      <c r="H15" s="3">
        <f t="shared" si="0"/>
        <v>4604.6000000000004</v>
      </c>
      <c r="I15" s="3">
        <f t="shared" si="1"/>
        <v>21049.599999999999</v>
      </c>
      <c r="J15" s="3">
        <v>3200</v>
      </c>
      <c r="K15" s="6">
        <f t="shared" si="2"/>
        <v>17849.599999999999</v>
      </c>
      <c r="L15" s="3">
        <v>12000</v>
      </c>
      <c r="M15" s="4">
        <f t="shared" si="3"/>
        <v>44741</v>
      </c>
      <c r="N15" s="6">
        <f t="shared" si="4"/>
        <v>5849.5999999999985</v>
      </c>
      <c r="O15" s="4">
        <f t="shared" si="5"/>
        <v>44766</v>
      </c>
      <c r="P15" s="3">
        <f t="shared" si="6"/>
        <v>24</v>
      </c>
    </row>
    <row r="16" spans="1:16" x14ac:dyDescent="0.25">
      <c r="A16" s="20">
        <v>11</v>
      </c>
      <c r="B16" s="20" t="s">
        <v>17</v>
      </c>
      <c r="C16" s="20" t="s">
        <v>24</v>
      </c>
      <c r="D16" s="20" t="s">
        <v>36</v>
      </c>
      <c r="E16" s="21">
        <v>44737</v>
      </c>
      <c r="F16" s="20">
        <v>8016</v>
      </c>
      <c r="G16" s="22">
        <v>0.18</v>
      </c>
      <c r="H16" s="20">
        <f t="shared" si="0"/>
        <v>1442.8799999999999</v>
      </c>
      <c r="I16" s="20">
        <f t="shared" si="1"/>
        <v>9458.8799999999992</v>
      </c>
      <c r="J16" s="20">
        <v>1212</v>
      </c>
      <c r="K16" s="23">
        <f t="shared" si="2"/>
        <v>8246.8799999999992</v>
      </c>
      <c r="L16" s="20">
        <v>5000</v>
      </c>
      <c r="M16" s="21">
        <f t="shared" si="3"/>
        <v>44742</v>
      </c>
      <c r="N16" s="23">
        <f t="shared" si="4"/>
        <v>3246.8799999999992</v>
      </c>
      <c r="O16" s="21">
        <f t="shared" si="5"/>
        <v>44767</v>
      </c>
      <c r="P16" s="20">
        <f t="shared" si="6"/>
        <v>23</v>
      </c>
    </row>
    <row r="17" spans="1:16" x14ac:dyDescent="0.25">
      <c r="A17" s="3">
        <v>12</v>
      </c>
      <c r="B17" s="3" t="s">
        <v>18</v>
      </c>
      <c r="C17" s="3" t="s">
        <v>21</v>
      </c>
      <c r="D17" s="3" t="s">
        <v>37</v>
      </c>
      <c r="E17" s="4">
        <v>44738</v>
      </c>
      <c r="F17" s="3">
        <v>11000</v>
      </c>
      <c r="G17" s="5">
        <v>0.18</v>
      </c>
      <c r="H17" s="3">
        <f t="shared" si="0"/>
        <v>1980</v>
      </c>
      <c r="I17" s="3">
        <f t="shared" si="1"/>
        <v>12980</v>
      </c>
      <c r="J17" s="3">
        <v>4200</v>
      </c>
      <c r="K17" s="6">
        <f t="shared" si="2"/>
        <v>8780</v>
      </c>
      <c r="L17" s="3">
        <v>5000</v>
      </c>
      <c r="M17" s="4">
        <f t="shared" si="3"/>
        <v>44743</v>
      </c>
      <c r="N17" s="6">
        <f t="shared" si="4"/>
        <v>3780</v>
      </c>
      <c r="O17" s="4">
        <f t="shared" si="5"/>
        <v>44768</v>
      </c>
      <c r="P17" s="3">
        <f t="shared" si="6"/>
        <v>22</v>
      </c>
    </row>
    <row r="18" spans="1:16" x14ac:dyDescent="0.25">
      <c r="A18" s="20">
        <v>13</v>
      </c>
      <c r="B18" s="20" t="s">
        <v>17</v>
      </c>
      <c r="C18" s="20" t="s">
        <v>24</v>
      </c>
      <c r="D18" s="20" t="s">
        <v>38</v>
      </c>
      <c r="E18" s="21">
        <v>44739</v>
      </c>
      <c r="F18" s="20">
        <v>780</v>
      </c>
      <c r="G18" s="22">
        <v>0.28000000000000003</v>
      </c>
      <c r="H18" s="20">
        <f t="shared" si="0"/>
        <v>218.40000000000003</v>
      </c>
      <c r="I18" s="20">
        <f t="shared" si="1"/>
        <v>998.40000000000009</v>
      </c>
      <c r="J18" s="20">
        <v>120</v>
      </c>
      <c r="K18" s="23">
        <f t="shared" si="2"/>
        <v>878.40000000000009</v>
      </c>
      <c r="L18" s="20">
        <v>878</v>
      </c>
      <c r="M18" s="21">
        <f t="shared" si="3"/>
        <v>44744</v>
      </c>
      <c r="N18" s="23">
        <f t="shared" si="4"/>
        <v>0.40000000000009095</v>
      </c>
      <c r="O18" s="21">
        <f t="shared" si="5"/>
        <v>44769</v>
      </c>
      <c r="P18" s="20">
        <f t="shared" si="6"/>
        <v>0</v>
      </c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8.75" x14ac:dyDescent="0.25">
      <c r="A20" s="9"/>
      <c r="B20" s="9"/>
      <c r="C20" s="10" t="s">
        <v>40</v>
      </c>
      <c r="D20" s="10">
        <f>COUNT(A6:A18)</f>
        <v>13</v>
      </c>
      <c r="E20" s="10"/>
      <c r="F20" s="10">
        <f>SUM(F6:F18)</f>
        <v>120158</v>
      </c>
      <c r="G20" s="10"/>
      <c r="H20" s="10">
        <f>SUM(H6:H18)</f>
        <v>21580.580000000005</v>
      </c>
      <c r="I20" s="10">
        <f>SUM(I6:I18)</f>
        <v>141738.57999999999</v>
      </c>
      <c r="J20" s="10">
        <f>SUM(J6:J18)</f>
        <v>14296</v>
      </c>
      <c r="K20" s="11">
        <f>SUM(K6:K18)</f>
        <v>127442.57999999999</v>
      </c>
      <c r="L20" s="10">
        <f>SUM(L6:L18)</f>
        <v>93375</v>
      </c>
      <c r="M20" s="10"/>
      <c r="N20" s="11">
        <f>SUM(N6:N18)</f>
        <v>34067.58</v>
      </c>
      <c r="O20" s="12"/>
      <c r="P20" s="12"/>
    </row>
    <row r="21" spans="1:16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5">
      <c r="B22" s="1"/>
      <c r="F22" s="1"/>
      <c r="J22" s="1"/>
    </row>
    <row r="23" spans="1:16" x14ac:dyDescent="0.25">
      <c r="B23" s="1"/>
      <c r="F23" s="1"/>
      <c r="J23" s="1"/>
    </row>
    <row r="24" spans="1:16" x14ac:dyDescent="0.25">
      <c r="B24" s="1"/>
      <c r="F24" s="1"/>
      <c r="J24" s="1"/>
    </row>
    <row r="25" spans="1:16" x14ac:dyDescent="0.25">
      <c r="B25" s="1"/>
    </row>
    <row r="26" spans="1:16" x14ac:dyDescent="0.25">
      <c r="B26" s="1"/>
    </row>
    <row r="27" spans="1:16" x14ac:dyDescent="0.25">
      <c r="B27" s="1"/>
    </row>
    <row r="28" spans="1:16" x14ac:dyDescent="0.25">
      <c r="B28" s="1"/>
    </row>
    <row r="29" spans="1:16" x14ac:dyDescent="0.25">
      <c r="B29" s="1"/>
    </row>
    <row r="30" spans="1:16" x14ac:dyDescent="0.25">
      <c r="B30" s="1"/>
    </row>
    <row r="31" spans="1:16" x14ac:dyDescent="0.25">
      <c r="B31" s="1"/>
    </row>
    <row r="32" spans="1:16" x14ac:dyDescent="0.25">
      <c r="B32" s="1"/>
    </row>
  </sheetData>
  <mergeCells count="8">
    <mergeCell ref="O20:P20"/>
    <mergeCell ref="A3:P3"/>
    <mergeCell ref="A5:P5"/>
    <mergeCell ref="A19:P19"/>
    <mergeCell ref="A21:P21"/>
    <mergeCell ref="A1:M1"/>
    <mergeCell ref="A2:B2"/>
    <mergeCell ref="A20:B20"/>
  </mergeCells>
  <phoneticPr fontId="2" type="noConversion"/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2022-08-17T12:37:18Z</cp:lastPrinted>
  <dcterms:created xsi:type="dcterms:W3CDTF">2022-08-17T07:42:47Z</dcterms:created>
  <dcterms:modified xsi:type="dcterms:W3CDTF">2022-08-18T07:22:19Z</dcterms:modified>
</cp:coreProperties>
</file>